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ym41\Downloads\Excel Exe-20250519T141337Z-1-001\Excel Exe\Chapter 10\Car\"/>
    </mc:Choice>
  </mc:AlternateContent>
  <xr:revisionPtr revIDLastSave="0" documentId="13_ncr:1_{C092D600-BCB5-429C-B01E-1926C5542FF1}" xr6:coauthVersionLast="47" xr6:coauthVersionMax="47" xr10:uidLastSave="{00000000-0000-0000-0000-000000000000}"/>
  <bookViews>
    <workbookView xWindow="-108" yWindow="-108" windowWidth="23256" windowHeight="13896" activeTab="1" xr2:uid="{7FB86E92-3A9A-48E2-928F-891A66622730}"/>
  </bookViews>
  <sheets>
    <sheet name="Proton X90" sheetId="1" r:id="rId1"/>
    <sheet name="Database" sheetId="4" r:id="rId2"/>
  </sheets>
  <definedNames>
    <definedName name="car">INDIRECT('Proton X90'!$G$8)</definedName>
    <definedName name="emas_7">Database!$H$3</definedName>
    <definedName name="Picture">INDIRECT(#REF!)</definedName>
    <definedName name="Proton_e.Mas7">Database!$B$3</definedName>
    <definedName name="Proton_X50">Database!$B$6:$B$7</definedName>
    <definedName name="Proton_X70">Database!$B$8:$B$9</definedName>
    <definedName name="Proton_X90">Database!$B$4:$B$5</definedName>
    <definedName name="QRCode_1">#REF!</definedName>
    <definedName name="QRCode_2">#REF!</definedName>
    <definedName name="x_50">Database!$H$6</definedName>
    <definedName name="x_70">Database!$H$8</definedName>
    <definedName name="x_90">Database!$H$4</definedName>
  </definedNames>
  <calcPr calcId="191029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Q19" i="1"/>
  <c r="Q15" i="1"/>
  <c r="E9" i="1"/>
  <c r="E7" i="1"/>
  <c r="E5" i="1"/>
  <c r="E6" i="1" s="1"/>
  <c r="E4" i="1"/>
  <c r="E3" i="1"/>
  <c r="E8" i="1" l="1"/>
  <c r="E12" i="1" s="1"/>
  <c r="E10" i="1" l="1"/>
  <c r="E11" i="1"/>
</calcChain>
</file>

<file path=xl/sharedStrings.xml><?xml version="1.0" encoding="utf-8"?>
<sst xmlns="http://schemas.openxmlformats.org/spreadsheetml/2006/main" count="42" uniqueCount="29">
  <si>
    <t>OTR Price</t>
  </si>
  <si>
    <t>Rebate</t>
  </si>
  <si>
    <t>Insurance</t>
  </si>
  <si>
    <t>Loan Amount (RM)</t>
  </si>
  <si>
    <t>Interest Rate</t>
  </si>
  <si>
    <t>Proton X90</t>
  </si>
  <si>
    <t>Proton X50</t>
  </si>
  <si>
    <t>1.5T Executive</t>
  </si>
  <si>
    <t>1.5 TGDI BSG Premium</t>
  </si>
  <si>
    <t>1.5T Standard</t>
  </si>
  <si>
    <t>Prime</t>
  </si>
  <si>
    <t>Proton X70</t>
  </si>
  <si>
    <t>1.5 TGDI Premium X</t>
  </si>
  <si>
    <t>1.5 TGDI Standard 2WD</t>
  </si>
  <si>
    <t>1.5 TGDI BSG Flagship</t>
  </si>
  <si>
    <t>Variant</t>
  </si>
  <si>
    <t>OTR Price (RM)</t>
  </si>
  <si>
    <t>Rebate (RM)</t>
  </si>
  <si>
    <t>Insurance (RM)</t>
  </si>
  <si>
    <t>NCD %</t>
  </si>
  <si>
    <t>Downpaymeny</t>
  </si>
  <si>
    <t>Monthly (5 Years)</t>
  </si>
  <si>
    <t>Monthly (7 Years)</t>
  </si>
  <si>
    <t>Monthly (9 Years)</t>
  </si>
  <si>
    <t>Salary</t>
  </si>
  <si>
    <t>Model</t>
  </si>
  <si>
    <t>Down Payment</t>
  </si>
  <si>
    <t>Proton e.Mas7</t>
  </si>
  <si>
    <t>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</si>
</sst>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_-[$RM-4409]* #,##0.00_-;\-[$RM-4409]* #,##0.00_-;_-[$RM-4409]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10" fontId="0" fillId="0" borderId="0" xfId="0" applyNumberFormat="1"/>
    <xf numFmtId="164" fontId="0" fillId="0" borderId="0" xfId="0" applyNumberFormat="1"/>
    <xf numFmtId="10" fontId="0" fillId="0" borderId="0" xfId="1" applyNumberFormat="1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64" fontId="0" fillId="2" borderId="3" xfId="0" applyNumberFormat="1" applyFill="1" applyBorder="1" applyAlignment="1">
      <alignment vertical="center"/>
    </xf>
    <xf numFmtId="9" fontId="0" fillId="2" borderId="3" xfId="0" applyNumberFormat="1" applyFill="1" applyBorder="1" applyAlignment="1">
      <alignment horizontal="center" vertical="center"/>
    </xf>
    <xf numFmtId="165" fontId="0" fillId="2" borderId="3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8" fontId="0" fillId="0" borderId="0" xfId="0" applyNumberFormat="1" applyAlignment="1">
      <alignment vertical="center"/>
    </xf>
    <xf numFmtId="8" fontId="0" fillId="0" borderId="0" xfId="0" applyNumberFormat="1"/>
    <xf numFmtId="0" fontId="2" fillId="0" borderId="2" xfId="0" applyFont="1" applyBorder="1" applyAlignment="1">
      <alignment vertical="center"/>
    </xf>
    <xf numFmtId="0" fontId="0" fillId="0" borderId="0" xfId="0" pivotButton="1"/>
    <xf numFmtId="1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/>
    <xf numFmtId="0" fontId="2" fillId="0" borderId="0" xfId="0" applyFont="1" applyAlignment="1">
      <alignment horizontal="right" indent="2"/>
    </xf>
    <xf numFmtId="0" fontId="0" fillId="0" borderId="0" xfId="0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205740</xdr:colOff>
          <xdr:row>3</xdr:row>
          <xdr:rowOff>13982</xdr:rowOff>
        </xdr:from>
        <xdr:to>
          <xdr:col>5</xdr:col>
          <xdr:colOff>3023284</xdr:colOff>
          <xdr:row>10</xdr:row>
          <xdr:rowOff>45720</xdr:rowOff>
        </xdr:to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1905822C-757A-C7FF-0CCC-C53DD641E51F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car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5021580" y="791222"/>
              <a:ext cx="2817544" cy="1791958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64476</xdr:colOff>
      <xdr:row>2</xdr:row>
      <xdr:rowOff>58615</xdr:rowOff>
    </xdr:from>
    <xdr:to>
      <xdr:col>7</xdr:col>
      <xdr:colOff>1416478</xdr:colOff>
      <xdr:row>2</xdr:row>
      <xdr:rowOff>855212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5D0A637-459F-AA6D-5B0C-10A474E8A6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4599" y="621323"/>
          <a:ext cx="1352002" cy="796597"/>
        </a:xfrm>
        <a:prstGeom prst="rect">
          <a:avLst/>
        </a:prstGeom>
      </xdr:spPr>
    </xdr:pic>
    <xdr:clientData/>
  </xdr:twoCellAnchor>
  <xdr:twoCellAnchor editAs="oneCell">
    <xdr:from>
      <xdr:col>7</xdr:col>
      <xdr:colOff>99646</xdr:colOff>
      <xdr:row>3</xdr:row>
      <xdr:rowOff>87923</xdr:rowOff>
    </xdr:from>
    <xdr:to>
      <xdr:col>7</xdr:col>
      <xdr:colOff>1449834</xdr:colOff>
      <xdr:row>3</xdr:row>
      <xdr:rowOff>883451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A9402E85-AB3E-477A-0AEA-55ABD3046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9769" y="1582615"/>
          <a:ext cx="1350188" cy="795528"/>
        </a:xfrm>
        <a:prstGeom prst="rect">
          <a:avLst/>
        </a:prstGeom>
      </xdr:spPr>
    </xdr:pic>
    <xdr:clientData/>
  </xdr:twoCellAnchor>
  <xdr:twoCellAnchor editAs="oneCell">
    <xdr:from>
      <xdr:col>7</xdr:col>
      <xdr:colOff>64477</xdr:colOff>
      <xdr:row>5</xdr:row>
      <xdr:rowOff>52754</xdr:rowOff>
    </xdr:from>
    <xdr:to>
      <xdr:col>7</xdr:col>
      <xdr:colOff>1414665</xdr:colOff>
      <xdr:row>5</xdr:row>
      <xdr:rowOff>848282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252E74A-8D63-F92A-0838-040576A02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4600" y="3411416"/>
          <a:ext cx="1350188" cy="795528"/>
        </a:xfrm>
        <a:prstGeom prst="rect">
          <a:avLst/>
        </a:prstGeom>
      </xdr:spPr>
    </xdr:pic>
    <xdr:clientData/>
  </xdr:twoCellAnchor>
  <xdr:twoCellAnchor editAs="oneCell">
    <xdr:from>
      <xdr:col>7</xdr:col>
      <xdr:colOff>93785</xdr:colOff>
      <xdr:row>7</xdr:row>
      <xdr:rowOff>58616</xdr:rowOff>
    </xdr:from>
    <xdr:to>
      <xdr:col>7</xdr:col>
      <xdr:colOff>1443973</xdr:colOff>
      <xdr:row>7</xdr:row>
      <xdr:rowOff>854144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1CD479F0-78E4-F222-6B25-4407B304F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3908" y="5281247"/>
          <a:ext cx="1350188" cy="79552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on" refreshedDate="45793.378768287039" createdVersion="8" refreshedVersion="8" minRefreshableVersion="3" recordCount="7" xr:uid="{3AD00650-2842-443A-9C47-A8B05B7A1E12}">
  <cacheSource type="worksheet">
    <worksheetSource ref="A2:A9" sheet="Database"/>
  </cacheSource>
  <cacheFields count="1">
    <cacheField name="Model" numFmtId="0">
      <sharedItems count="4">
        <s v="Proton e.Mas7"/>
        <s v="Proton X90"/>
        <s v="Proton X50"/>
        <s v="Proton X7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</r>
  <r>
    <x v="1"/>
  </r>
  <r>
    <x v="1"/>
  </r>
  <r>
    <x v="2"/>
  </r>
  <r>
    <x v="2"/>
  </r>
  <r>
    <x v="3"/>
  </r>
  <r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905594-739F-4695-B4F0-28FF2E25B234}" name="PivotTable1" cacheId="3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outline="1" outlineData="1" compactData="0" multipleFieldFilters="0">
  <location ref="A13:A17" firstHeaderRow="1" firstDataRow="1" firstDataCol="1"/>
  <pivotFields count="1">
    <pivotField axis="axisRow" compact="0" showAll="0">
      <items count="5">
        <item x="0"/>
        <item x="2"/>
        <item x="3"/>
        <item x="1"/>
        <item t="default"/>
      </items>
    </pivotField>
  </pivotFields>
  <rowFields count="1">
    <field x="0"/>
  </rowFields>
  <rowItems count="4">
    <i>
      <x/>
    </i>
    <i>
      <x v="1"/>
    </i>
    <i>
      <x v="2"/>
    </i>
    <i>
      <x v="3"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57CC8-29FF-4275-9353-95AAB92756D7}">
  <dimension ref="A1:Q19"/>
  <sheetViews>
    <sheetView showGridLines="0" zoomScaleNormal="100" workbookViewId="0">
      <selection activeCell="J4" sqref="J4:L19"/>
    </sheetView>
  </sheetViews>
  <sheetFormatPr defaultRowHeight="14.4" x14ac:dyDescent="0.3"/>
  <cols>
    <col min="1" max="1" width="21.109375" customWidth="1"/>
    <col min="5" max="5" width="22.44140625" customWidth="1"/>
    <col min="6" max="6" width="45.5546875" customWidth="1"/>
    <col min="7" max="7" width="22.109375" hidden="1" customWidth="1"/>
    <col min="8" max="8" width="11.21875" bestFit="1" customWidth="1"/>
    <col min="10" max="10" width="16.77734375" bestFit="1" customWidth="1"/>
    <col min="12" max="12" width="19.77734375" customWidth="1"/>
    <col min="13" max="13" width="12.109375" bestFit="1" customWidth="1"/>
  </cols>
  <sheetData>
    <row r="1" spans="1:17" s="4" customFormat="1" ht="21.6" customHeight="1" thickBot="1" x14ac:dyDescent="0.35">
      <c r="A1" s="13" t="s">
        <v>27</v>
      </c>
      <c r="C1" s="8"/>
      <c r="D1" s="8"/>
      <c r="E1" s="8"/>
      <c r="F1" s="8"/>
    </row>
    <row r="2" spans="1:17" s="5" customFormat="1" ht="19.8" customHeight="1" x14ac:dyDescent="0.3">
      <c r="A2" s="9" t="s">
        <v>15</v>
      </c>
      <c r="B2" s="9"/>
      <c r="C2" s="9"/>
      <c r="D2" s="9"/>
      <c r="E2" s="20" t="s">
        <v>13</v>
      </c>
      <c r="F2" s="24"/>
    </row>
    <row r="3" spans="1:17" s="5" customFormat="1" ht="19.8" customHeight="1" x14ac:dyDescent="0.3">
      <c r="A3" s="10" t="s">
        <v>16</v>
      </c>
      <c r="B3" s="10"/>
      <c r="C3" s="10"/>
      <c r="D3" s="10"/>
      <c r="E3" s="11">
        <f>VLOOKUP($E$2,Database!$B$3:$G$9,2,FALSE)</f>
        <v>98800</v>
      </c>
      <c r="F3" s="26"/>
      <c r="G3" s="23"/>
    </row>
    <row r="4" spans="1:17" s="5" customFormat="1" ht="19.8" customHeight="1" x14ac:dyDescent="0.3">
      <c r="A4" s="10" t="s">
        <v>17</v>
      </c>
      <c r="B4" s="10"/>
      <c r="C4" s="10"/>
      <c r="D4" s="10"/>
      <c r="E4" s="11">
        <f>VLOOKUP($E$2,Database!$B$3:$G$9,3,FALSE)</f>
        <v>5000</v>
      </c>
      <c r="F4" s="26"/>
      <c r="G4" s="23"/>
    </row>
    <row r="5" spans="1:17" s="5" customFormat="1" ht="19.8" customHeight="1" x14ac:dyDescent="0.3">
      <c r="A5" s="10" t="s">
        <v>18</v>
      </c>
      <c r="B5" s="10"/>
      <c r="C5" s="10"/>
      <c r="D5" s="10"/>
      <c r="E5" s="11">
        <f>VLOOKUP($E$2,Database!$B$3:$G$9,4,FALSE)</f>
        <v>3091.3</v>
      </c>
      <c r="F5" s="26"/>
      <c r="G5" s="23"/>
      <c r="L5" s="18"/>
    </row>
    <row r="6" spans="1:17" s="5" customFormat="1" ht="19.8" customHeight="1" x14ac:dyDescent="0.3">
      <c r="A6" s="10" t="s">
        <v>19</v>
      </c>
      <c r="B6" s="15">
        <v>0.55000000000000004</v>
      </c>
      <c r="C6" s="10"/>
      <c r="D6" s="10"/>
      <c r="E6" s="11">
        <f>E5-(E5*B6)</f>
        <v>1391.085</v>
      </c>
      <c r="F6" s="26"/>
      <c r="G6" s="23"/>
      <c r="J6" s="7"/>
    </row>
    <row r="7" spans="1:17" s="5" customFormat="1" ht="19.8" customHeight="1" x14ac:dyDescent="0.3">
      <c r="A7" s="10" t="s">
        <v>20</v>
      </c>
      <c r="B7" s="10"/>
      <c r="C7" s="10"/>
      <c r="D7" s="10"/>
      <c r="E7" s="14">
        <f>VLOOKUP($E$2,Database!B3:G9,5,FALSE)</f>
        <v>5000</v>
      </c>
      <c r="F7" s="26"/>
      <c r="G7" s="23"/>
      <c r="L7" s="6"/>
      <c r="M7" s="18"/>
    </row>
    <row r="8" spans="1:17" s="5" customFormat="1" ht="19.8" customHeight="1" x14ac:dyDescent="0.3">
      <c r="A8" s="10" t="s">
        <v>3</v>
      </c>
      <c r="B8" s="10"/>
      <c r="C8" s="10"/>
      <c r="D8" s="10"/>
      <c r="E8" s="11">
        <f>E3-E4+E6-E7</f>
        <v>90191.085000000006</v>
      </c>
      <c r="F8" s="26"/>
      <c r="G8" s="5" t="str">
        <f>IF(A1="Proton e.Mas7", "emas_7",IF(A1="Proton X50","X_50",IF(A1="Proton X70","X_70","X_90")))</f>
        <v>emas_7</v>
      </c>
      <c r="L8" s="6"/>
    </row>
    <row r="9" spans="1:17" s="5" customFormat="1" ht="19.8" customHeight="1" x14ac:dyDescent="0.3">
      <c r="A9" s="10" t="s">
        <v>4</v>
      </c>
      <c r="B9" s="10"/>
      <c r="C9" s="10"/>
      <c r="D9" s="10"/>
      <c r="E9" s="16">
        <f>VLOOKUP($E$2,Database!B3:G9,6,FALSE)</f>
        <v>2.5000000000000001E-2</v>
      </c>
      <c r="L9" s="6"/>
    </row>
    <row r="10" spans="1:17" s="5" customFormat="1" ht="19.8" customHeight="1" x14ac:dyDescent="0.3">
      <c r="A10" s="10" t="s">
        <v>21</v>
      </c>
      <c r="B10" s="10"/>
      <c r="C10" s="10"/>
      <c r="D10" s="10"/>
      <c r="E10" s="11">
        <f>($E$8+(($E$8*$E$9)*5))/60</f>
        <v>1691.0828437499999</v>
      </c>
      <c r="J10" s="18"/>
      <c r="L10" s="6"/>
    </row>
    <row r="11" spans="1:17" s="5" customFormat="1" ht="19.8" customHeight="1" x14ac:dyDescent="0.3">
      <c r="A11" s="10" t="s">
        <v>22</v>
      </c>
      <c r="B11" s="10"/>
      <c r="C11" s="10"/>
      <c r="D11" s="10"/>
      <c r="E11" s="11">
        <f>($E$8+(($E$8*$E$9)*7))/84</f>
        <v>1261.601486607143</v>
      </c>
      <c r="F11" s="25" t="s">
        <v>28</v>
      </c>
    </row>
    <row r="12" spans="1:17" s="5" customFormat="1" ht="19.8" customHeight="1" x14ac:dyDescent="0.3">
      <c r="A12" s="10" t="s">
        <v>23</v>
      </c>
      <c r="B12" s="10"/>
      <c r="C12" s="10"/>
      <c r="D12" s="10"/>
      <c r="E12" s="11">
        <f>($E$8+(($E$8*$E$9)*9))/108</f>
        <v>1023.000732638889</v>
      </c>
    </row>
    <row r="13" spans="1:17" s="5" customFormat="1" ht="19.8" customHeight="1" thickBot="1" x14ac:dyDescent="0.35">
      <c r="A13" s="12" t="s">
        <v>24</v>
      </c>
      <c r="B13" s="12"/>
      <c r="C13" s="12"/>
      <c r="D13" s="12"/>
      <c r="E13" s="12"/>
      <c r="F13" s="12"/>
      <c r="O13" s="7">
        <v>0.05</v>
      </c>
    </row>
    <row r="14" spans="1:17" ht="15" thickTop="1" x14ac:dyDescent="0.3">
      <c r="O14">
        <v>10</v>
      </c>
    </row>
    <row r="15" spans="1:17" ht="93.6" customHeight="1" x14ac:dyDescent="0.3">
      <c r="L15" s="2"/>
      <c r="O15">
        <v>120</v>
      </c>
      <c r="Q15" s="19">
        <f>-PMT(O13/12,O14*12,O16)</f>
        <v>212.13103047815048</v>
      </c>
    </row>
    <row r="16" spans="1:17" x14ac:dyDescent="0.3">
      <c r="L16" s="1"/>
      <c r="O16">
        <v>20000</v>
      </c>
    </row>
    <row r="19" spans="17:17" x14ac:dyDescent="0.3">
      <c r="Q19" s="3">
        <f>O13/12</f>
        <v>4.1666666666666666E-3</v>
      </c>
    </row>
  </sheetData>
  <dataConsolidate/>
  <mergeCells count="1">
    <mergeCell ref="F3:F8"/>
  </mergeCells>
  <dataValidations count="1">
    <dataValidation type="list" allowBlank="1" showInputMessage="1" showErrorMessage="1" sqref="E2" xr:uid="{D15EDF32-5E1C-4F6F-B14B-0062371901CE}">
      <formula1>INDIRECT(SUBSTITUTE(A1," ","_"))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BBB518-63FC-4330-AF4B-C29CB0A5EF5D}">
          <x14:formula1>
            <xm:f>Database!$A$14:$A$17</xm:f>
          </x14:formula1>
          <xm:sqref>A1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B44E0-878A-46A2-B33B-9179C19A94BB}">
  <dimension ref="A2:H17"/>
  <sheetViews>
    <sheetView tabSelected="1" zoomScale="130" zoomScaleNormal="130" workbookViewId="0">
      <selection activeCell="H8" sqref="H8"/>
    </sheetView>
  </sheetViews>
  <sheetFormatPr defaultRowHeight="14.4" x14ac:dyDescent="0.3"/>
  <cols>
    <col min="1" max="1" width="13.21875" bestFit="1" customWidth="1"/>
    <col min="2" max="2" width="22.44140625" customWidth="1"/>
    <col min="3" max="7" width="11.109375" customWidth="1"/>
    <col min="8" max="8" width="21.33203125" customWidth="1"/>
  </cols>
  <sheetData>
    <row r="2" spans="1:8" ht="30" customHeight="1" x14ac:dyDescent="0.3">
      <c r="A2" s="17" t="s">
        <v>25</v>
      </c>
      <c r="B2" s="17" t="s">
        <v>15</v>
      </c>
      <c r="C2" s="17" t="s">
        <v>0</v>
      </c>
      <c r="D2" s="17" t="s">
        <v>1</v>
      </c>
      <c r="E2" s="17" t="s">
        <v>2</v>
      </c>
      <c r="F2" s="17" t="s">
        <v>26</v>
      </c>
      <c r="G2" s="17" t="s">
        <v>4</v>
      </c>
      <c r="H2" s="17" t="s">
        <v>28</v>
      </c>
    </row>
    <row r="3" spans="1:8" s="5" customFormat="1" ht="73.2" customHeight="1" x14ac:dyDescent="0.3">
      <c r="A3" s="5" t="s">
        <v>27</v>
      </c>
      <c r="B3" s="5" t="s">
        <v>10</v>
      </c>
      <c r="C3" s="5">
        <v>105800</v>
      </c>
      <c r="D3" s="5">
        <v>6000</v>
      </c>
      <c r="E3" s="5">
        <v>0</v>
      </c>
      <c r="F3" s="5">
        <v>8000</v>
      </c>
      <c r="G3" s="22">
        <v>3.4500000000000003E-2</v>
      </c>
    </row>
    <row r="4" spans="1:8" s="5" customFormat="1" ht="73.2" customHeight="1" x14ac:dyDescent="0.3">
      <c r="A4" s="5" t="s">
        <v>5</v>
      </c>
      <c r="B4" s="5" t="s">
        <v>8</v>
      </c>
      <c r="C4" s="5">
        <v>144800</v>
      </c>
      <c r="D4" s="5">
        <v>5000</v>
      </c>
      <c r="E4" s="5">
        <v>4383.46</v>
      </c>
      <c r="F4" s="5">
        <v>5000</v>
      </c>
      <c r="G4" s="22">
        <v>2.4E-2</v>
      </c>
    </row>
    <row r="5" spans="1:8" s="5" customFormat="1" ht="73.2" customHeight="1" x14ac:dyDescent="0.3">
      <c r="A5" s="5" t="s">
        <v>5</v>
      </c>
      <c r="B5" s="5" t="s">
        <v>14</v>
      </c>
      <c r="C5" s="5">
        <v>152800</v>
      </c>
      <c r="D5" s="5">
        <v>5000</v>
      </c>
      <c r="E5" s="5">
        <v>4608.1000000000004</v>
      </c>
      <c r="F5" s="5">
        <v>5000</v>
      </c>
      <c r="G5" s="22">
        <v>2.4E-2</v>
      </c>
    </row>
    <row r="6" spans="1:8" s="5" customFormat="1" ht="73.2" customHeight="1" x14ac:dyDescent="0.3">
      <c r="A6" s="5" t="s">
        <v>6</v>
      </c>
      <c r="B6" s="5" t="s">
        <v>9</v>
      </c>
      <c r="C6" s="5">
        <v>86300</v>
      </c>
      <c r="D6" s="5">
        <v>7000</v>
      </c>
      <c r="E6" s="5">
        <v>2727.74</v>
      </c>
      <c r="F6" s="5">
        <v>5000</v>
      </c>
      <c r="G6" s="22">
        <v>2.5000000000000001E-2</v>
      </c>
    </row>
    <row r="7" spans="1:8" s="5" customFormat="1" ht="73.2" customHeight="1" x14ac:dyDescent="0.3">
      <c r="A7" s="5" t="s">
        <v>6</v>
      </c>
      <c r="B7" s="5" t="s">
        <v>7</v>
      </c>
      <c r="C7" s="5">
        <v>93300</v>
      </c>
      <c r="D7" s="5">
        <v>7000</v>
      </c>
      <c r="E7" s="5">
        <v>2923.3</v>
      </c>
      <c r="F7" s="5">
        <v>5000</v>
      </c>
      <c r="G7" s="22">
        <v>2.5000000000000001E-2</v>
      </c>
    </row>
    <row r="8" spans="1:8" s="5" customFormat="1" ht="73.2" customHeight="1" x14ac:dyDescent="0.3">
      <c r="A8" s="5" t="s">
        <v>11</v>
      </c>
      <c r="B8" s="5" t="s">
        <v>12</v>
      </c>
      <c r="C8" s="5">
        <v>126800</v>
      </c>
      <c r="D8" s="5">
        <v>5000</v>
      </c>
      <c r="E8" s="5">
        <v>3977.12</v>
      </c>
      <c r="F8" s="5">
        <v>5000</v>
      </c>
      <c r="G8" s="22">
        <v>2.5000000000000001E-2</v>
      </c>
    </row>
    <row r="9" spans="1:8" s="5" customFormat="1" ht="73.2" customHeight="1" x14ac:dyDescent="0.3">
      <c r="A9" s="5" t="s">
        <v>11</v>
      </c>
      <c r="B9" s="5" t="s">
        <v>13</v>
      </c>
      <c r="C9" s="5">
        <v>98800</v>
      </c>
      <c r="D9" s="5">
        <v>5000</v>
      </c>
      <c r="E9" s="5">
        <v>3091.3</v>
      </c>
      <c r="F9" s="5">
        <v>5000</v>
      </c>
      <c r="G9" s="22">
        <v>2.5000000000000001E-2</v>
      </c>
    </row>
    <row r="10" spans="1:8" ht="73.2" customHeight="1" x14ac:dyDescent="0.3"/>
    <row r="13" spans="1:8" x14ac:dyDescent="0.3">
      <c r="A13" s="21" t="s">
        <v>25</v>
      </c>
    </row>
    <row r="14" spans="1:8" x14ac:dyDescent="0.3">
      <c r="A14" t="s">
        <v>27</v>
      </c>
    </row>
    <row r="15" spans="1:8" x14ac:dyDescent="0.3">
      <c r="A15" t="s">
        <v>6</v>
      </c>
    </row>
    <row r="16" spans="1:8" x14ac:dyDescent="0.3">
      <c r="A16" t="s">
        <v>11</v>
      </c>
    </row>
    <row r="17" spans="1:1" x14ac:dyDescent="0.3">
      <c r="A17" t="s">
        <v>5</v>
      </c>
    </row>
  </sheetData>
  <dataConsolidate/>
  <phoneticPr fontId="3" type="noConversion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Proton X90</vt:lpstr>
      <vt:lpstr>Database</vt:lpstr>
      <vt:lpstr>emas_7</vt:lpstr>
      <vt:lpstr>Proton_e.Mas7</vt:lpstr>
      <vt:lpstr>Proton_X50</vt:lpstr>
      <vt:lpstr>Proton_X70</vt:lpstr>
      <vt:lpstr>Proton_X90</vt:lpstr>
      <vt:lpstr>x_50</vt:lpstr>
      <vt:lpstr>x_70</vt:lpstr>
      <vt:lpstr>x_90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Benedict Soon</dc:creator>
  <cp:lastModifiedBy>YM YONG</cp:lastModifiedBy>
  <dcterms:created xsi:type="dcterms:W3CDTF">2025-05-14T10:26:42Z</dcterms:created>
  <dcterms:modified xsi:type="dcterms:W3CDTF">2025-05-19T15:18:33Z</dcterms:modified>
</cp:coreProperties>
</file>